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80" windowHeight="3315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'Calidda'!$A$1:$AW$56</definedName>
    <definedName name="_xlnm.Print_Area" localSheetId="1">'Contugas'!$A$1:$BH$64</definedName>
    <definedName name="_xlnm.Print_Area" localSheetId="3">'PetroPeru'!$A$1:$AW$64</definedName>
    <definedName name="_xlnm.Print_Area" localSheetId="2">'Quavii'!$A$1:$AW$74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<sst xmlns="http://schemas.openxmlformats.org/spreadsheetml/2006/main" count="266" uniqueCount="96">
  <si>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</si>
  <si>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</si>
  <si>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</si>
  <si>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</si>
  <si>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</si>
  <si>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</si>
  <si>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</si>
  <si>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</si>
  <si>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</si>
  <si>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</si>
  <si>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</si>
  <si>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</si>
  <si>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</si>
  <si>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</si>
  <si>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</si>
  <si>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</si>
  <si>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</si>
  <si>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</si>
  <si>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</si>
  <si>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</si>
  <si>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</si>
  <si>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</si>
  <si>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</si>
  <si>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</si>
  <si>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</si>
  <si>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</si>
  <si>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</si>
  <si>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</si>
  <si>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</si>
  <si>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</si>
  <si>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</si>
  <si>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</si>
  <si>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</si>
  <si>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</si>
  <si>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</si>
  <si>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</si>
  <si>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</si>
  <si>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</si>
  <si>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</si>
  <si>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</si>
  <si>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</si>
  <si>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</si>
  <si>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</si>
  <si>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</si>
  <si>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</si>
  <si>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</si>
  <si>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</si>
  <si>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</si>
  <si>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</si>
  <si>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</si>
  <si>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</si>
  <si>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</si>
  <si>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</si>
  <si>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</si>
  <si>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</si>
  <si>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</si>
  <si>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</si>
  <si>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</si>
  <si>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</si>
  <si>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</si>
  <si>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</si>
  <si>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</si>
  <si>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</si>
  <si>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</si>
  <si>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</si>
  <si>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</si>
  <si>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</si>
  <si>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</si>
  <si>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</si>
  <si>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</si>
  <si>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</si>
  <si>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</si>
  <si>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</si>
  <si>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</si>
  <si>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</si>
  <si>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</si>
  <si>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</si>
  <si>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</si>
  <si>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</si>
  <si>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</si>
  <si>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</si>
  <si>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</si>
  <si>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</si>
  <si>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</si>
  <si>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</si>
  <si>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</si>
  <si>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</si>
  <si>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</si>
  <si>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</si>
  <si>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</si>
  <si>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</si>
  <si>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</si>
  <si>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</si>
  <si>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</si>
  <si>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</si>
  <si>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30.11.21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</si>
</sst>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 * #,##0.00_ ;_ * \-#,##0.00_ ;_ * &quot;-&quot;??_ ;_ @_ "/>
    <numFmt numFmtId="171" formatCode="_(&quot;S/.&quot;\ * #,##0_);_(&quot;S/.&quot;\ * \(#,##0\);_(&quot;S/.&quot;\ * &quot;-&quot;_);_(@_)"/>
    <numFmt numFmtId="172" formatCode="_(* #,##0_);_(* \(#,##0\);_(* &quot;-&quot;_);_(@_)"/>
    <numFmt numFmtId="173" formatCode="_(&quot;S/.&quot;\ * #,##0.00_);_(&quot;S/.&quot;\ * \(#,##0.00\);_(&quot;S/.&quot;\ * &quot;-&quot;??_);_(@_)"/>
    <numFmt numFmtId="174" formatCode="_(* #,##0.00_);_(* \(#,##0.00\);_(* &quot;-&quot;??_);_(@_)"/>
    <numFmt numFmtId="175" formatCode="_([$€-2]\ * #,##0.00_);_([$€-2]\ * \(#,##0.00\);_([$€-2]\ * &quot;-&quot;??_)"/>
    <numFmt numFmtId="176" formatCode="#,##0.0"/>
    <numFmt numFmtId="177" formatCode="#,##0.000"/>
    <numFmt numFmtId="178" formatCode="_ * #,##0.000_ ;_ * \-#,##0.000_ ;_ * &quot;-&quot;??_ ;_ @_ "/>
    <numFmt numFmtId="179" formatCode="_ * #,##0_ ;_ * \-#,##0_ ;_ * &quot;-&quot;??_ ;_ @_ "/>
    <numFmt numFmtId="180" formatCode="_ * #,##0_ ;_ * \-#,##0_ ;_ * &quot;-&quot;_ ;_ @_ "/>
    <numFmt numFmtId="181" formatCode="###\ ###\ ###"/>
    <numFmt numFmtId="182" formatCode="_ * #,##0.0000_ ;_ * \-#,##0.0000_ ;_ * &quot;-&quot;??_ ;_ @_ "/>
    <numFmt numFmtId="183" formatCode="0.00000"/>
    <numFmt numFmtId="184" formatCode="0.0000"/>
    <numFmt numFmtId="185" formatCode="0.000"/>
    <numFmt numFmtId="18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0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3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3" fillId="26" borderId="10" xfId="94" applyFont="1" applyFill="1" applyBorder="1" applyAlignment="1">
      <alignment vertical="center"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3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4" fillId="24" borderId="0" xfId="94" applyFont="1" applyFill="1" applyAlignment="1">
      <alignment vertical="center"/>
      <protection/>
    </xf>
    <xf numFmtId="17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0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0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vertical="center"/>
      <protection/>
    </xf>
    <xf numFmtId="17" fontId="33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3" fillId="26" borderId="10" xfId="94" applyNumberFormat="1" applyFont="1" applyFill="1" applyBorder="1" applyAlignment="1">
      <alignment horizontal="center"/>
      <protection/>
    </xf>
    <xf numFmtId="3" fontId="33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3" fillId="26" borderId="22" xfId="94" applyFont="1" applyFill="1" applyBorder="1" applyAlignment="1">
      <alignment horizontal="center" vertical="center"/>
      <protection/>
    </xf>
    <xf numFmtId="0" fontId="33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1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1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3" fillId="26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34" fillId="24" borderId="0" xfId="94" applyFont="1" applyFill="1" applyAlignment="1">
      <alignment horizontal="center" vertical="center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33" fillId="26" borderId="32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33" fillId="26" borderId="34" xfId="94" applyFont="1" applyFill="1" applyBorder="1" applyAlignment="1">
      <alignment horizontal="center" vertical="center" wrapText="1"/>
      <protection/>
    </xf>
    <xf numFmtId="0" fontId="33" fillId="26" borderId="35" xfId="94" applyFont="1" applyFill="1" applyBorder="1" applyAlignment="1">
      <alignment horizontal="center" vertical="center" wrapText="1"/>
      <protection/>
    </xf>
    <xf numFmtId="0" fontId="33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1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3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8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162175" y="5381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4765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65625" cy="10477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6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65625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65625" cy="9525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6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97656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7192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656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104775</xdr:rowOff>
    </xdr:from>
    <xdr:ext cx="297656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57450" y="3924300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9003625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9003625" cy="104775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900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9003625" cy="95250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900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41625" cy="95250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41625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4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41625" cy="95250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4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25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27479625" cy="95250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9625" cy="104775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9625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26727150" cy="95250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27150" cy="104775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2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27150" cy="95250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2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25955625" cy="95250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22479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04775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95250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46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66675</xdr:rowOff>
    </xdr:from>
    <xdr:ext cx="25203150" cy="95250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22479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203150" cy="104775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203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203150" cy="95250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203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53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685800</xdr:colOff>
      <xdr:row>12</xdr:row>
      <xdr:rowOff>76200</xdr:rowOff>
    </xdr:from>
    <xdr:ext cx="24441150" cy="95250"/>
    <xdr:sp fLocksText="0">
      <xdr:nvSpPr>
        <xdr:cNvPr id="54" name="Text Box 3"/>
        <xdr:cNvSpPr txBox="1">
          <a:spLocks noChangeArrowheads="1"/>
        </xdr:cNvSpPr>
      </xdr:nvSpPr>
      <xdr:spPr>
        <a:xfrm>
          <a:off x="3143250" y="2257425"/>
          <a:ext cx="24441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41150" cy="104775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41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41150" cy="95250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41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47650"/>
    <xdr:sp>
      <xdr:nvSpPr>
        <xdr:cNvPr id="60" name="Text Box 3"/>
        <xdr:cNvSpPr txBox="1">
          <a:spLocks noChangeArrowheads="1"/>
        </xdr:cNvSpPr>
      </xdr:nvSpPr>
      <xdr:spPr>
        <a:xfrm>
          <a:off x="2457450" y="22574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638175</xdr:colOff>
      <xdr:row>11</xdr:row>
      <xdr:rowOff>85725</xdr:rowOff>
    </xdr:from>
    <xdr:ext cx="23669625" cy="104775"/>
    <xdr:sp fLocksText="0">
      <xdr:nvSpPr>
        <xdr:cNvPr id="61" name="Text Box 3"/>
        <xdr:cNvSpPr txBox="1">
          <a:spLocks noChangeArrowheads="1"/>
        </xdr:cNvSpPr>
      </xdr:nvSpPr>
      <xdr:spPr>
        <a:xfrm>
          <a:off x="3095625" y="2095500"/>
          <a:ext cx="2366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79150" cy="104775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79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3335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62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3335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857250</xdr:colOff>
      <xdr:row>22</xdr:row>
      <xdr:rowOff>66675</xdr:rowOff>
    </xdr:from>
    <xdr:ext cx="23669625" cy="95250"/>
    <xdr:sp fLocksText="0">
      <xdr:nvSpPr>
        <xdr:cNvPr id="66" name="Text Box 3"/>
        <xdr:cNvSpPr txBox="1">
          <a:spLocks noChangeArrowheads="1"/>
        </xdr:cNvSpPr>
      </xdr:nvSpPr>
      <xdr:spPr>
        <a:xfrm>
          <a:off x="3314700" y="4381500"/>
          <a:ext cx="2366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33350" cy="228600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114300</xdr:colOff>
      <xdr:row>24</xdr:row>
      <xdr:rowOff>95250</xdr:rowOff>
    </xdr:from>
    <xdr:ext cx="51701700" cy="285750"/>
    <xdr:sp fLocksText="0">
      <xdr:nvSpPr>
        <xdr:cNvPr id="2" name="Text Box 3"/>
        <xdr:cNvSpPr txBox="1">
          <a:spLocks noChangeArrowheads="1"/>
        </xdr:cNvSpPr>
      </xdr:nvSpPr>
      <xdr:spPr>
        <a:xfrm>
          <a:off x="5172075" y="4962525"/>
          <a:ext cx="51701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152400</xdr:rowOff>
    </xdr:from>
    <xdr:ext cx="51730275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501967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133350</xdr:rowOff>
    </xdr:from>
    <xdr:ext cx="5173027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500062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438150</xdr:colOff>
      <xdr:row>24</xdr:row>
      <xdr:rowOff>95250</xdr:rowOff>
    </xdr:from>
    <xdr:ext cx="5173027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895600" y="496252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2447925</xdr:colOff>
      <xdr:row>11</xdr:row>
      <xdr:rowOff>28575</xdr:rowOff>
    </xdr:from>
    <xdr:ext cx="50492025" cy="295275"/>
    <xdr:sp fLocksText="0">
      <xdr:nvSpPr>
        <xdr:cNvPr id="10" name="Text Box 3"/>
        <xdr:cNvSpPr txBox="1">
          <a:spLocks noChangeArrowheads="1"/>
        </xdr:cNvSpPr>
      </xdr:nvSpPr>
      <xdr:spPr>
        <a:xfrm>
          <a:off x="2447925" y="2038350"/>
          <a:ext cx="50492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257175</xdr:colOff>
      <xdr:row>33</xdr:row>
      <xdr:rowOff>114300</xdr:rowOff>
    </xdr:from>
    <xdr:ext cx="50377725" cy="285750"/>
    <xdr:sp fLocksText="0">
      <xdr:nvSpPr>
        <xdr:cNvPr id="11" name="Text Box 3"/>
        <xdr:cNvSpPr txBox="1">
          <a:spLocks noChangeArrowheads="1"/>
        </xdr:cNvSpPr>
      </xdr:nvSpPr>
      <xdr:spPr>
        <a:xfrm>
          <a:off x="11382375" y="6877050"/>
          <a:ext cx="5037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2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695325</xdr:colOff>
      <xdr:row>10</xdr:row>
      <xdr:rowOff>180975</xdr:rowOff>
    </xdr:from>
    <xdr:ext cx="49253775" cy="295275"/>
    <xdr:sp fLocksText="0">
      <xdr:nvSpPr>
        <xdr:cNvPr id="16" name="Text Box 3"/>
        <xdr:cNvSpPr txBox="1">
          <a:spLocks noChangeArrowheads="1"/>
        </xdr:cNvSpPr>
      </xdr:nvSpPr>
      <xdr:spPr>
        <a:xfrm>
          <a:off x="3152775" y="2009775"/>
          <a:ext cx="49253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17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1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1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2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3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2438400</xdr:colOff>
      <xdr:row>10</xdr:row>
      <xdr:rowOff>133350</xdr:rowOff>
    </xdr:from>
    <xdr:ext cx="47196375" cy="304800"/>
    <xdr:sp fLocksText="0">
      <xdr:nvSpPr>
        <xdr:cNvPr id="25" name="Text Box 3"/>
        <xdr:cNvSpPr txBox="1">
          <a:spLocks noChangeArrowheads="1"/>
        </xdr:cNvSpPr>
      </xdr:nvSpPr>
      <xdr:spPr>
        <a:xfrm>
          <a:off x="2438400" y="1962150"/>
          <a:ext cx="47196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26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7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28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2181225</xdr:colOff>
      <xdr:row>37</xdr:row>
      <xdr:rowOff>57150</xdr:rowOff>
    </xdr:from>
    <xdr:ext cx="47205900" cy="266700"/>
    <xdr:sp fLocksText="0">
      <xdr:nvSpPr>
        <xdr:cNvPr id="29" name="Text Box 3"/>
        <xdr:cNvSpPr txBox="1">
          <a:spLocks noChangeArrowheads="1"/>
        </xdr:cNvSpPr>
      </xdr:nvSpPr>
      <xdr:spPr>
        <a:xfrm>
          <a:off x="2181225" y="7658100"/>
          <a:ext cx="4720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838200</xdr:colOff>
      <xdr:row>13</xdr:row>
      <xdr:rowOff>95250</xdr:rowOff>
    </xdr:from>
    <xdr:ext cx="46443900" cy="285750"/>
    <xdr:sp fLocksText="0">
      <xdr:nvSpPr>
        <xdr:cNvPr id="31" name="Text Box 3"/>
        <xdr:cNvSpPr txBox="1">
          <a:spLocks noChangeArrowheads="1"/>
        </xdr:cNvSpPr>
      </xdr:nvSpPr>
      <xdr:spPr>
        <a:xfrm>
          <a:off x="3295650" y="2638425"/>
          <a:ext cx="46443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104775</xdr:rowOff>
    </xdr:from>
    <xdr:ext cx="46424850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3181350" y="4972050"/>
          <a:ext cx="4642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3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3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247650</xdr:colOff>
      <xdr:row>27</xdr:row>
      <xdr:rowOff>19050</xdr:rowOff>
    </xdr:from>
    <xdr:ext cx="46367700" cy="285750"/>
    <xdr:sp fLocksText="0">
      <xdr:nvSpPr>
        <xdr:cNvPr id="36" name="Text Box 3"/>
        <xdr:cNvSpPr txBox="1">
          <a:spLocks noChangeArrowheads="1"/>
        </xdr:cNvSpPr>
      </xdr:nvSpPr>
      <xdr:spPr>
        <a:xfrm>
          <a:off x="7905750" y="5381625"/>
          <a:ext cx="46367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800100</xdr:colOff>
      <xdr:row>10</xdr:row>
      <xdr:rowOff>123825</xdr:rowOff>
    </xdr:from>
    <xdr:ext cx="45691425" cy="285750"/>
    <xdr:sp fLocksText="0">
      <xdr:nvSpPr>
        <xdr:cNvPr id="38" name="Text Box 3"/>
        <xdr:cNvSpPr txBox="1">
          <a:spLocks noChangeArrowheads="1"/>
        </xdr:cNvSpPr>
      </xdr:nvSpPr>
      <xdr:spPr>
        <a:xfrm>
          <a:off x="3257550" y="1952625"/>
          <a:ext cx="45691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39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1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752475</xdr:colOff>
      <xdr:row>24</xdr:row>
      <xdr:rowOff>133350</xdr:rowOff>
    </xdr:from>
    <xdr:ext cx="44615100" cy="285750"/>
    <xdr:sp fLocksText="0">
      <xdr:nvSpPr>
        <xdr:cNvPr id="43" name="Text Box 3"/>
        <xdr:cNvSpPr txBox="1">
          <a:spLocks noChangeArrowheads="1"/>
        </xdr:cNvSpPr>
      </xdr:nvSpPr>
      <xdr:spPr>
        <a:xfrm>
          <a:off x="4943475" y="5000625"/>
          <a:ext cx="44615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4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5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6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33350" cy="228600"/>
    <xdr:sp>
      <xdr:nvSpPr>
        <xdr:cNvPr id="47" name="Text Box 3"/>
        <xdr:cNvSpPr txBox="1">
          <a:spLocks noChangeArrowheads="1"/>
        </xdr:cNvSpPr>
      </xdr:nvSpPr>
      <xdr:spPr>
        <a:xfrm>
          <a:off x="2457450" y="2257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33350" cy="247650"/>
    <xdr:sp>
      <xdr:nvSpPr>
        <xdr:cNvPr id="48" name="Text Box 3"/>
        <xdr:cNvSpPr txBox="1">
          <a:spLocks noChangeArrowheads="1"/>
        </xdr:cNvSpPr>
      </xdr:nvSpPr>
      <xdr:spPr>
        <a:xfrm>
          <a:off x="2457450" y="54102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49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133350" cy="209550"/>
    <xdr:sp>
      <xdr:nvSpPr>
        <xdr:cNvPr id="50" name="Text Box 3"/>
        <xdr:cNvSpPr txBox="1">
          <a:spLocks noChangeArrowheads="1"/>
        </xdr:cNvSpPr>
      </xdr:nvSpPr>
      <xdr:spPr>
        <a:xfrm>
          <a:off x="2457450" y="5429250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27</xdr:row>
      <xdr:rowOff>238125</xdr:rowOff>
    </xdr:from>
    <xdr:ext cx="43319700" cy="285750"/>
    <xdr:sp fLocksText="0">
      <xdr:nvSpPr>
        <xdr:cNvPr id="51" name="Text Box 3"/>
        <xdr:cNvSpPr txBox="1">
          <a:spLocks noChangeArrowheads="1"/>
        </xdr:cNvSpPr>
      </xdr:nvSpPr>
      <xdr:spPr>
        <a:xfrm>
          <a:off x="9344025" y="5600700"/>
          <a:ext cx="43319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</xdr:colOff>
      <xdr:row>18</xdr:row>
      <xdr:rowOff>19050</xdr:rowOff>
    </xdr:from>
    <xdr:ext cx="2727007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4229100" y="3609975"/>
          <a:ext cx="27270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79600" cy="2286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397192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7960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5287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8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2419350</xdr:colOff>
      <xdr:row>19</xdr:row>
      <xdr:rowOff>57150</xdr:rowOff>
    </xdr:from>
    <xdr:ext cx="26441400" cy="28575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3876675"/>
          <a:ext cx="26441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4414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228850" y="6296025"/>
          <a:ext cx="26441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2333625</xdr:colOff>
      <xdr:row>38</xdr:row>
      <xdr:rowOff>19050</xdr:rowOff>
    </xdr:from>
    <xdr:ext cx="25850850" cy="266700"/>
    <xdr:sp fLocksText="0">
      <xdr:nvSpPr>
        <xdr:cNvPr id="15" name="Text Box 3"/>
        <xdr:cNvSpPr txBox="1">
          <a:spLocks noChangeArrowheads="1"/>
        </xdr:cNvSpPr>
      </xdr:nvSpPr>
      <xdr:spPr>
        <a:xfrm>
          <a:off x="2333625" y="8248650"/>
          <a:ext cx="25850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5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V56"/>
  <sheetViews>
    <sheetView showGridLines="0" view="pageBreakPreview" zoomScale="80" zoomScaleNormal="73" zoomScaleSheetLayoutView="80" zoomScalePageLayoutView="40" workbookViewId="0" topLeftCell="AJ1">
      <selection activeCell="AY16" sqref="AY16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4" t="s">
        <v>1</v>
      </c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24" t="s">
        <v>49</v>
      </c>
      <c r="AD2" s="74" t="s">
        <v>95</v>
      </c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48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</row>
    <row r="12" spans="1:48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15314.62598121497</v>
      </c>
    </row>
    <row r="13" spans="1:48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5644.090215140666</v>
      </c>
    </row>
    <row r="14" spans="1:48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>+SUM(AU15:AU16)</f>
        <v>5395.7492262516125</v>
      </c>
      <c r="AV14" s="10">
        <f>+SUM(AV15:AV16)</f>
        <v>6133.168287172666</v>
      </c>
    </row>
    <row r="15" spans="1:48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4015.9725317139996</v>
      </c>
    </row>
    <row r="16" spans="1:48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2117.195755458667</v>
      </c>
    </row>
    <row r="17" spans="1:48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35502.97514187232</v>
      </c>
    </row>
    <row r="18" spans="1:48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36280.24227634401</v>
      </c>
    </row>
    <row r="19" spans="1:48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86195.32532575434</v>
      </c>
    </row>
    <row r="20" spans="1:48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65181.835834430356</v>
      </c>
    </row>
    <row r="21" spans="1:48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491545.3478511767</v>
      </c>
    </row>
    <row r="22" spans="1:48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481.58887574233336</v>
      </c>
    </row>
    <row r="23" spans="1:48" ht="16.5" customHeight="1" thickBot="1">
      <c r="A23" s="15" t="s">
        <v>9</v>
      </c>
      <c r="B23" s="16">
        <f aca="true" t="shared" si="4" ref="B23:G23">+SUM(B12:B22)-B15-B16</f>
        <v>453011.21</v>
      </c>
      <c r="C23" s="16">
        <f t="shared" si="4"/>
        <v>383020.57000000007</v>
      </c>
      <c r="D23" s="16">
        <f t="shared" si="4"/>
        <v>472149.36999999994</v>
      </c>
      <c r="E23" s="16">
        <f t="shared" si="4"/>
        <v>445648.75</v>
      </c>
      <c r="F23" s="16">
        <f>+SUM(F12:F22)-F15-F16</f>
        <v>550329.4406508566</v>
      </c>
      <c r="G23" s="16">
        <f t="shared" si="4"/>
        <v>605362.3847159423</v>
      </c>
      <c r="H23" s="16">
        <f aca="true" t="shared" si="5" ref="H23:N23">+SUM(H12:H22)-H15-H16</f>
        <v>612806.9897908147</v>
      </c>
      <c r="I23" s="16">
        <f t="shared" si="5"/>
        <v>612848.598477615</v>
      </c>
      <c r="J23" s="16">
        <f t="shared" si="5"/>
        <v>667731.1171225187</v>
      </c>
      <c r="K23" s="16">
        <f t="shared" si="5"/>
        <v>580081.4652853088</v>
      </c>
      <c r="L23" s="16">
        <f t="shared" si="5"/>
        <v>531729.8440606169</v>
      </c>
      <c r="M23" s="16">
        <f t="shared" si="5"/>
        <v>604772.1869484845</v>
      </c>
      <c r="N23" s="16">
        <f t="shared" si="5"/>
        <v>523486.1772727817</v>
      </c>
      <c r="O23" s="16">
        <f aca="true" t="shared" si="6" ref="O23:U23">+SUM(O12:O22)-O15-O16</f>
        <v>432676.6207611186</v>
      </c>
      <c r="P23" s="16">
        <f t="shared" si="6"/>
        <v>475944.27983723057</v>
      </c>
      <c r="Q23" s="16">
        <f t="shared" si="6"/>
        <v>542859.1399999999</v>
      </c>
      <c r="R23" s="16">
        <f t="shared" si="6"/>
        <v>550618.6506257867</v>
      </c>
      <c r="S23" s="16">
        <f t="shared" si="6"/>
        <v>612482.7369121993</v>
      </c>
      <c r="T23" s="16">
        <f t="shared" si="6"/>
        <v>673731.0106034192</v>
      </c>
      <c r="U23" s="16">
        <f t="shared" si="6"/>
        <v>939668.3897837234</v>
      </c>
      <c r="V23" s="16">
        <f aca="true" t="shared" si="7" ref="V23:AB23">+SUM(V12:V22)-V15-V16</f>
        <v>684053.6904291599</v>
      </c>
      <c r="W23" s="16">
        <f t="shared" si="7"/>
        <v>666087.0410061253</v>
      </c>
      <c r="X23" s="16">
        <f t="shared" si="7"/>
        <v>580295.1601015208</v>
      </c>
      <c r="Y23" s="16">
        <f t="shared" si="7"/>
        <v>472646.4374189849</v>
      </c>
      <c r="Z23" s="16">
        <f t="shared" si="7"/>
        <v>470659.9075833757</v>
      </c>
      <c r="AA23" s="16">
        <f t="shared" si="7"/>
        <v>475527.468725386</v>
      </c>
      <c r="AB23" s="16">
        <f t="shared" si="7"/>
        <v>302408.23981663596</v>
      </c>
      <c r="AC23" s="16">
        <f aca="true" t="shared" si="8" ref="AC23:AH23">+SUM(AC12:AC22)-AC15-AC16</f>
        <v>103374.2538772456</v>
      </c>
      <c r="AD23" s="16">
        <f t="shared" si="8"/>
        <v>190939.8220674839</v>
      </c>
      <c r="AE23" s="16">
        <f t="shared" si="8"/>
        <v>428049.75059076346</v>
      </c>
      <c r="AF23" s="16">
        <f t="shared" si="8"/>
        <v>559423.8405885121</v>
      </c>
      <c r="AG23" s="16">
        <f t="shared" si="8"/>
        <v>623984.0838173426</v>
      </c>
      <c r="AH23" s="16">
        <f t="shared" si="8"/>
        <v>623731.5898959109</v>
      </c>
      <c r="AI23" s="16">
        <f aca="true" t="shared" si="9" ref="AI23:AN23">+SUM(AI12:AI22)-AI15-AI16</f>
        <v>638347.8265332024</v>
      </c>
      <c r="AJ23" s="16">
        <f t="shared" si="9"/>
        <v>697428.8070269142</v>
      </c>
      <c r="AK23" s="16">
        <f t="shared" si="9"/>
        <v>554193.685059719</v>
      </c>
      <c r="AL23" s="16">
        <f t="shared" si="9"/>
        <v>442497</v>
      </c>
      <c r="AM23" s="16">
        <f t="shared" si="9"/>
        <v>425084</v>
      </c>
      <c r="AN23" s="16">
        <f t="shared" si="9"/>
        <v>489799.30540760496</v>
      </c>
      <c r="AO23" s="16">
        <f aca="true" t="shared" si="10" ref="AO23:AT23">+SUM(AO12:AO22)-AO15-AO16</f>
        <v>423162.4307958397</v>
      </c>
      <c r="AP23" s="16">
        <f t="shared" si="10"/>
        <v>585886.4342387419</v>
      </c>
      <c r="AQ23" s="16">
        <f t="shared" si="10"/>
        <v>656171.4802735029</v>
      </c>
      <c r="AR23" s="16">
        <f t="shared" si="10"/>
        <v>671696.2914075612</v>
      </c>
      <c r="AS23" s="16">
        <f t="shared" si="10"/>
        <v>733278.9663829838</v>
      </c>
      <c r="AT23" s="16">
        <f t="shared" si="10"/>
        <v>748908.4166180732</v>
      </c>
      <c r="AU23" s="16">
        <f>+SUM(AU12:AU22)-AU15-AU16</f>
        <v>653031.5540664354</v>
      </c>
      <c r="AV23" s="16">
        <f>+SUM(AV12:AV22)-AV15-AV16</f>
        <v>742279.1997888483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48" ht="25.5" customHeight="1" thickBot="1">
      <c r="A27" s="6" t="s">
        <v>8</v>
      </c>
      <c r="B27" s="7">
        <f aca="true" t="shared" si="11" ref="B27:G27">B11</f>
        <v>43101</v>
      </c>
      <c r="C27" s="7">
        <f t="shared" si="11"/>
        <v>43132</v>
      </c>
      <c r="D27" s="7">
        <f t="shared" si="11"/>
        <v>43160</v>
      </c>
      <c r="E27" s="7">
        <f t="shared" si="11"/>
        <v>43191</v>
      </c>
      <c r="F27" s="7">
        <f t="shared" si="11"/>
        <v>43221</v>
      </c>
      <c r="G27" s="7">
        <f t="shared" si="11"/>
        <v>43252</v>
      </c>
      <c r="H27" s="7">
        <f aca="true" t="shared" si="12" ref="H27:M27">H11</f>
        <v>43282</v>
      </c>
      <c r="I27" s="7">
        <f t="shared" si="12"/>
        <v>43313</v>
      </c>
      <c r="J27" s="7">
        <f t="shared" si="12"/>
        <v>43344</v>
      </c>
      <c r="K27" s="7">
        <f t="shared" si="12"/>
        <v>43374</v>
      </c>
      <c r="L27" s="7">
        <f t="shared" si="12"/>
        <v>43405</v>
      </c>
      <c r="M27" s="7">
        <f t="shared" si="12"/>
        <v>43435</v>
      </c>
      <c r="N27" s="7">
        <f aca="true" t="shared" si="13" ref="N27:T27">N11</f>
        <v>43466</v>
      </c>
      <c r="O27" s="7">
        <f t="shared" si="13"/>
        <v>43497</v>
      </c>
      <c r="P27" s="7">
        <f t="shared" si="13"/>
        <v>43525</v>
      </c>
      <c r="Q27" s="7">
        <f t="shared" si="13"/>
        <v>43556</v>
      </c>
      <c r="R27" s="7">
        <f t="shared" si="13"/>
        <v>43586</v>
      </c>
      <c r="S27" s="7">
        <f t="shared" si="13"/>
        <v>43617</v>
      </c>
      <c r="T27" s="7">
        <f t="shared" si="13"/>
        <v>43647</v>
      </c>
      <c r="U27" s="7">
        <f aca="true" t="shared" si="14" ref="U27:AB27">U11</f>
        <v>43678</v>
      </c>
      <c r="V27" s="7">
        <f t="shared" si="14"/>
        <v>43709</v>
      </c>
      <c r="W27" s="7">
        <f t="shared" si="14"/>
        <v>43739</v>
      </c>
      <c r="X27" s="7">
        <f t="shared" si="14"/>
        <v>43770</v>
      </c>
      <c r="Y27" s="7">
        <f t="shared" si="14"/>
        <v>43800</v>
      </c>
      <c r="Z27" s="7">
        <f t="shared" si="14"/>
        <v>43831</v>
      </c>
      <c r="AA27" s="7">
        <f>AA11</f>
        <v>43862</v>
      </c>
      <c r="AB27" s="7">
        <f t="shared" si="14"/>
        <v>43891</v>
      </c>
      <c r="AC27" s="7">
        <f aca="true" t="shared" si="15" ref="AC27:AH27">AC11</f>
        <v>43922</v>
      </c>
      <c r="AD27" s="7">
        <f t="shared" si="15"/>
        <v>43952</v>
      </c>
      <c r="AE27" s="7">
        <f t="shared" si="15"/>
        <v>43983</v>
      </c>
      <c r="AF27" s="7">
        <f t="shared" si="15"/>
        <v>44013</v>
      </c>
      <c r="AG27" s="7">
        <f t="shared" si="15"/>
        <v>44044</v>
      </c>
      <c r="AH27" s="7">
        <f t="shared" si="15"/>
        <v>44075</v>
      </c>
      <c r="AI27" s="7">
        <f aca="true" t="shared" si="16" ref="AI27:AN27">AI11</f>
        <v>44105</v>
      </c>
      <c r="AJ27" s="7">
        <f t="shared" si="16"/>
        <v>44136</v>
      </c>
      <c r="AK27" s="7">
        <f t="shared" si="16"/>
        <v>44166</v>
      </c>
      <c r="AL27" s="7">
        <f t="shared" si="16"/>
        <v>44197</v>
      </c>
      <c r="AM27" s="7">
        <f t="shared" si="16"/>
        <v>44228</v>
      </c>
      <c r="AN27" s="7">
        <f t="shared" si="16"/>
        <v>44256</v>
      </c>
      <c r="AO27" s="7">
        <f aca="true" t="shared" si="17" ref="AO27:AT27">AO11</f>
        <v>44287</v>
      </c>
      <c r="AP27" s="7">
        <f t="shared" si="17"/>
        <v>44317</v>
      </c>
      <c r="AQ27" s="7">
        <f t="shared" si="17"/>
        <v>44348</v>
      </c>
      <c r="AR27" s="7">
        <f t="shared" si="17"/>
        <v>44378</v>
      </c>
      <c r="AS27" s="7">
        <f t="shared" si="17"/>
        <v>44409</v>
      </c>
      <c r="AT27" s="7">
        <f t="shared" si="17"/>
        <v>44440</v>
      </c>
      <c r="AU27" s="7">
        <f>AU11</f>
        <v>44470</v>
      </c>
      <c r="AV27" s="7">
        <f>AV11</f>
        <v>44501</v>
      </c>
    </row>
    <row r="28" spans="1:48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</row>
    <row r="29" spans="1:48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</row>
    <row r="30" spans="1:48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8" ref="H30:N30">+H31+H32</f>
        <v>2626</v>
      </c>
      <c r="I30" s="10">
        <f t="shared" si="18"/>
        <v>2686</v>
      </c>
      <c r="J30" s="10">
        <f t="shared" si="18"/>
        <v>2728</v>
      </c>
      <c r="K30" s="10">
        <f t="shared" si="18"/>
        <v>2774</v>
      </c>
      <c r="L30" s="10">
        <f t="shared" si="18"/>
        <v>2786</v>
      </c>
      <c r="M30" s="10">
        <f t="shared" si="18"/>
        <v>2769</v>
      </c>
      <c r="N30" s="10">
        <f t="shared" si="18"/>
        <v>2832</v>
      </c>
      <c r="O30" s="10">
        <f aca="true" t="shared" si="19" ref="O30:U30">+O31+O32</f>
        <v>2849</v>
      </c>
      <c r="P30" s="10">
        <f t="shared" si="19"/>
        <v>2873</v>
      </c>
      <c r="Q30" s="10">
        <f t="shared" si="19"/>
        <v>2914</v>
      </c>
      <c r="R30" s="10">
        <f t="shared" si="19"/>
        <v>2991</v>
      </c>
      <c r="S30" s="10">
        <f t="shared" si="19"/>
        <v>3060</v>
      </c>
      <c r="T30" s="10">
        <f t="shared" si="19"/>
        <v>3130</v>
      </c>
      <c r="U30" s="10">
        <f t="shared" si="19"/>
        <v>3225</v>
      </c>
      <c r="V30" s="10">
        <f aca="true" t="shared" si="20" ref="V30:AK30">+V31+V32</f>
        <v>3265</v>
      </c>
      <c r="W30" s="10">
        <f t="shared" si="20"/>
        <v>3341</v>
      </c>
      <c r="X30" s="10">
        <f t="shared" si="20"/>
        <v>3393</v>
      </c>
      <c r="Y30" s="10">
        <f t="shared" si="20"/>
        <v>3421</v>
      </c>
      <c r="Z30" s="10">
        <f t="shared" si="20"/>
        <v>3424</v>
      </c>
      <c r="AA30" s="10">
        <f t="shared" si="20"/>
        <v>3440</v>
      </c>
      <c r="AB30" s="10">
        <f t="shared" si="20"/>
        <v>3472</v>
      </c>
      <c r="AC30" s="10">
        <f t="shared" si="20"/>
        <v>3496</v>
      </c>
      <c r="AD30" s="10">
        <f t="shared" si="20"/>
        <v>3465</v>
      </c>
      <c r="AE30" s="10">
        <f t="shared" si="20"/>
        <v>3075</v>
      </c>
      <c r="AF30" s="10">
        <f t="shared" si="20"/>
        <v>2502</v>
      </c>
      <c r="AG30" s="10">
        <f t="shared" si="20"/>
        <v>2273</v>
      </c>
      <c r="AH30" s="10">
        <f t="shared" si="20"/>
        <v>2259</v>
      </c>
      <c r="AI30" s="10">
        <f t="shared" si="20"/>
        <v>2378</v>
      </c>
      <c r="AJ30" s="10">
        <f t="shared" si="20"/>
        <v>2617</v>
      </c>
      <c r="AK30" s="10">
        <f t="shared" si="20"/>
        <v>2809</v>
      </c>
      <c r="AL30" s="10">
        <f aca="true" t="shared" si="21" ref="AL30:AS30">SUM(AL31:AL32)</f>
        <v>2917</v>
      </c>
      <c r="AM30" s="10">
        <f t="shared" si="21"/>
        <v>2948</v>
      </c>
      <c r="AN30" s="10">
        <f t="shared" si="21"/>
        <v>3001</v>
      </c>
      <c r="AO30" s="10">
        <f t="shared" si="21"/>
        <v>3032</v>
      </c>
      <c r="AP30" s="10">
        <f t="shared" si="21"/>
        <v>3058</v>
      </c>
      <c r="AQ30" s="10">
        <f t="shared" si="21"/>
        <v>3089</v>
      </c>
      <c r="AR30" s="10">
        <f t="shared" si="21"/>
        <v>3190</v>
      </c>
      <c r="AS30" s="10">
        <f t="shared" si="21"/>
        <v>3327</v>
      </c>
      <c r="AT30" s="10">
        <f>SUM(AT31:AT32)</f>
        <v>3440</v>
      </c>
      <c r="AU30" s="10">
        <f>SUM(AU31:AU32)</f>
        <v>3537</v>
      </c>
      <c r="AV30" s="10">
        <f>SUM(AV31:AV32)</f>
        <v>3627</v>
      </c>
    </row>
    <row r="31" spans="1:48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</row>
    <row r="32" spans="1:48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</row>
    <row r="33" spans="1:48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</row>
    <row r="34" spans="1:48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</row>
    <row r="35" spans="1:48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</row>
    <row r="36" spans="1:48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</row>
    <row r="37" spans="1:48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</row>
    <row r="38" spans="1:48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</row>
    <row r="39" spans="1:48" ht="16.5" customHeight="1" thickBot="1">
      <c r="A39" s="13" t="s">
        <v>0</v>
      </c>
      <c r="B39" s="16">
        <f aca="true" t="shared" si="22" ref="B39:G39">B28+B29+B30+B33+B34+B35+B36+B37+B38</f>
        <v>583533</v>
      </c>
      <c r="C39" s="16">
        <f t="shared" si="22"/>
        <v>594647</v>
      </c>
      <c r="D39" s="16">
        <f t="shared" si="22"/>
        <v>607279</v>
      </c>
      <c r="E39" s="16">
        <f t="shared" si="22"/>
        <v>615989</v>
      </c>
      <c r="F39" s="16">
        <f t="shared" si="22"/>
        <v>631236</v>
      </c>
      <c r="G39" s="16">
        <f t="shared" si="22"/>
        <v>643164</v>
      </c>
      <c r="H39" s="16">
        <f aca="true" t="shared" si="23" ref="H39:N39">H28+H29+H30+H33+H34+H35+H36+H37+H38</f>
        <v>661534</v>
      </c>
      <c r="I39" s="16">
        <f t="shared" si="23"/>
        <v>677330</v>
      </c>
      <c r="J39" s="16">
        <f t="shared" si="23"/>
        <v>696077</v>
      </c>
      <c r="K39" s="16">
        <f t="shared" si="23"/>
        <v>716607</v>
      </c>
      <c r="L39" s="16">
        <f t="shared" si="23"/>
        <v>743301</v>
      </c>
      <c r="M39" s="16">
        <f t="shared" si="23"/>
        <v>749103</v>
      </c>
      <c r="N39" s="16">
        <f t="shared" si="23"/>
        <v>766997</v>
      </c>
      <c r="O39" s="16">
        <f aca="true" t="shared" si="24" ref="O39:U39">O28+O29+O30+O33+O34+O35+O36+O37+O38</f>
        <v>780034</v>
      </c>
      <c r="P39" s="16">
        <f t="shared" si="24"/>
        <v>795147</v>
      </c>
      <c r="Q39" s="16">
        <f t="shared" si="24"/>
        <v>815560</v>
      </c>
      <c r="R39" s="16">
        <f t="shared" si="24"/>
        <v>832722</v>
      </c>
      <c r="S39" s="16">
        <f t="shared" si="24"/>
        <v>850437</v>
      </c>
      <c r="T39" s="16">
        <f t="shared" si="24"/>
        <v>867397</v>
      </c>
      <c r="U39" s="16">
        <f t="shared" si="24"/>
        <v>883326</v>
      </c>
      <c r="V39" s="16">
        <f aca="true" t="shared" si="25" ref="V39:AB39">V28+V29+V30+V33+V34+V35+V36+V37+V38</f>
        <v>900452</v>
      </c>
      <c r="W39" s="16">
        <f t="shared" si="25"/>
        <v>917955</v>
      </c>
      <c r="X39" s="16">
        <f t="shared" si="25"/>
        <v>936513</v>
      </c>
      <c r="Y39" s="16">
        <f t="shared" si="25"/>
        <v>950110</v>
      </c>
      <c r="Z39" s="16">
        <f t="shared" si="25"/>
        <v>965170</v>
      </c>
      <c r="AA39" s="16">
        <f t="shared" si="25"/>
        <v>978782</v>
      </c>
      <c r="AB39" s="16">
        <f t="shared" si="25"/>
        <v>982205</v>
      </c>
      <c r="AC39" s="16">
        <f aca="true" t="shared" si="26" ref="AC39:AH39">AC28+AC29+AC30+AC33+AC34+AC35+AC36+AC37+AC38</f>
        <v>982362</v>
      </c>
      <c r="AD39" s="16">
        <f t="shared" si="26"/>
        <v>984166</v>
      </c>
      <c r="AE39" s="16">
        <f t="shared" si="26"/>
        <v>986231</v>
      </c>
      <c r="AF39" s="16">
        <f t="shared" si="26"/>
        <v>991361</v>
      </c>
      <c r="AG39" s="16">
        <f t="shared" si="26"/>
        <v>997741</v>
      </c>
      <c r="AH39" s="16">
        <f t="shared" si="26"/>
        <v>1004566</v>
      </c>
      <c r="AI39" s="16">
        <f aca="true" t="shared" si="27" ref="AI39:AN39">AI28+AI29+AI30+AI33+AI34+AI35+AI36+AI37+AI38</f>
        <v>1013057</v>
      </c>
      <c r="AJ39" s="16">
        <f t="shared" si="27"/>
        <v>1027143</v>
      </c>
      <c r="AK39" s="16">
        <f t="shared" si="27"/>
        <v>1040925</v>
      </c>
      <c r="AL39" s="16">
        <f t="shared" si="27"/>
        <v>1058018</v>
      </c>
      <c r="AM39" s="16">
        <f t="shared" si="27"/>
        <v>1074532</v>
      </c>
      <c r="AN39" s="16">
        <f t="shared" si="27"/>
        <v>1094203</v>
      </c>
      <c r="AO39" s="16">
        <f>AO28+AO29+AO30+AO33+AO34+AO35+AO36+AO37+AO38</f>
        <v>1115949</v>
      </c>
      <c r="AP39" s="16">
        <f>AP28+AP29+AP30+AP33+AP34+AP35+AP36+AP37+AP38</f>
        <v>1136368</v>
      </c>
      <c r="AQ39" s="16">
        <f>AQ28+AQ29+AQ30+AQ33+AQ34+AQ35+AQ36+AQ37+AQ38</f>
        <v>1158410</v>
      </c>
      <c r="AR39" s="16">
        <f>AR28+AR29+AR30+AR33+AR34+AR35+AR36+AR37+AR38</f>
        <v>1177127</v>
      </c>
      <c r="AS39" s="16">
        <f>AS28+AS29+AS30+AS33+AS34+AS35+AS36+AS37+AS38</f>
        <v>1196945</v>
      </c>
      <c r="AT39" s="16">
        <f>AT28+AT29+AT30+AT33+AT34+AT35+AT36+AT37+AT38</f>
        <v>1220950</v>
      </c>
      <c r="AU39" s="16">
        <f>AU28+AU29+AU30+AU33+AU34+AU35+AU36+AU37+AU38</f>
        <v>1246002</v>
      </c>
      <c r="AV39" s="16">
        <f>AV28+AV29+AV30+AV33+AV34+AV35+AV36+AV37+AV38</f>
        <v>1272766</v>
      </c>
    </row>
    <row r="40" ht="16.5" customHeight="1"/>
    <row r="41" spans="1:32" ht="34.5" customHeight="1">
      <c r="A41" s="72" t="s">
        <v>17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</row>
    <row r="42" spans="1:32" ht="117" customHeight="1">
      <c r="A42" s="71" t="s">
        <v>47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1:32" ht="18" customHeight="1">
      <c r="A43" s="28" t="s">
        <v>27</v>
      </c>
      <c r="B43" s="28"/>
      <c r="C43" s="28"/>
      <c r="D43" s="25"/>
      <c r="E43" s="75" t="s">
        <v>28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ht="27" customHeight="1">
      <c r="A44" s="69" t="s">
        <v>29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ht="17.25" customHeight="1">
      <c r="A45" s="29" t="s">
        <v>30</v>
      </c>
      <c r="B45" s="29"/>
      <c r="C45" s="29"/>
      <c r="D45" s="30"/>
      <c r="E45" s="73" t="s">
        <v>31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</row>
    <row r="46" spans="1:32" ht="12.75" customHeight="1">
      <c r="A46" s="27" t="s">
        <v>32</v>
      </c>
      <c r="B46" s="27"/>
      <c r="C46" s="27"/>
      <c r="D46" s="26"/>
      <c r="E46" s="73" t="s">
        <v>33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:32" ht="33.75" customHeight="1">
      <c r="A47" s="27" t="s">
        <v>11</v>
      </c>
      <c r="B47" s="27"/>
      <c r="C47" s="27"/>
      <c r="D47" s="26"/>
      <c r="E47" s="73" t="s">
        <v>34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ht="32.25" customHeight="1">
      <c r="A48" s="23" t="s">
        <v>12</v>
      </c>
      <c r="B48" s="23"/>
      <c r="C48" s="23"/>
      <c r="D48" s="26"/>
      <c r="E48" s="73" t="s">
        <v>35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2" ht="13.5" customHeight="1">
      <c r="A49" s="27" t="s">
        <v>13</v>
      </c>
      <c r="B49" s="27"/>
      <c r="C49" s="27"/>
      <c r="D49" s="26"/>
      <c r="E49" s="73" t="s">
        <v>36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 ht="43.5" customHeight="1">
      <c r="A50" s="27" t="s">
        <v>37</v>
      </c>
      <c r="B50" s="27"/>
      <c r="C50" s="27"/>
      <c r="D50" s="26"/>
      <c r="E50" s="73" t="s">
        <v>38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1:32" ht="12.75" customHeight="1">
      <c r="A51" s="69" t="s">
        <v>39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1:32" ht="48.75" customHeight="1">
      <c r="A52" s="27" t="s">
        <v>14</v>
      </c>
      <c r="B52" s="27"/>
      <c r="C52" s="27"/>
      <c r="D52" s="26"/>
      <c r="E52" s="73" t="s">
        <v>40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:32" ht="30" customHeight="1">
      <c r="A53" s="27" t="s">
        <v>41</v>
      </c>
      <c r="B53" s="27"/>
      <c r="C53" s="27"/>
      <c r="D53" s="26"/>
      <c r="E53" s="73" t="s">
        <v>42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:32" ht="54.75" customHeight="1">
      <c r="A54" s="23" t="s">
        <v>43</v>
      </c>
      <c r="B54" s="23"/>
      <c r="C54" s="23"/>
      <c r="D54" s="26"/>
      <c r="E54" s="73" t="s">
        <v>44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</row>
    <row r="55" spans="1:32" ht="108" customHeight="1">
      <c r="A55" s="70" t="s">
        <v>48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E49:AF49"/>
    <mergeCell ref="E48:AF48"/>
    <mergeCell ref="Q2:AB2"/>
    <mergeCell ref="A44:AF44"/>
    <mergeCell ref="AD1:AO1"/>
    <mergeCell ref="AD2:AO2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0" r:id="rId2"/>
  <headerFooter alignWithMargins="0">
    <oddFooter>&amp;LFuente: Cálidda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A64"/>
  <sheetViews>
    <sheetView view="pageBreakPreview" zoomScale="85" zoomScaleNormal="40" zoomScaleSheetLayoutView="85" zoomScalePageLayoutView="0" workbookViewId="0" topLeftCell="AU1">
      <selection activeCell="BI1" sqref="BI1:BI16384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1" width="10.28125" style="1" customWidth="1"/>
    <col min="62" max="62" width="12.421875" style="1" customWidth="1"/>
    <col min="63" max="63" width="12.00390625" style="1" customWidth="1"/>
    <col min="64" max="64" width="12.421875" style="1" customWidth="1"/>
    <col min="65" max="65" width="15.8515625" style="1" customWidth="1"/>
    <col min="66" max="66" width="55.421875" style="1" customWidth="1"/>
    <col min="67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2" t="s">
        <v>50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95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0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</row>
    <row r="14" spans="1:60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</row>
    <row r="15" spans="1:60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</row>
    <row r="16" spans="1:60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</row>
    <row r="17" spans="1:60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</row>
    <row r="18" spans="1:60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</row>
    <row r="19" spans="1:60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 aca="true" t="shared" si="1" ref="BC19:BH19">+SUM(BC14:BC18)</f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0" ht="26.25" customHeight="1" thickBot="1">
      <c r="A23" s="6" t="s">
        <v>8</v>
      </c>
      <c r="B23" s="7">
        <f aca="true" t="shared" si="2" ref="B23:AZ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>U13</f>
        <v>43313</v>
      </c>
      <c r="V23" s="7">
        <f>V13</f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>AC13</f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t="shared" si="2"/>
        <v>43709</v>
      </c>
      <c r="AI23" s="7">
        <f t="shared" si="2"/>
        <v>43739</v>
      </c>
      <c r="AJ23" s="7">
        <f t="shared" si="2"/>
        <v>43770</v>
      </c>
      <c r="AK23" s="7">
        <f t="shared" si="2"/>
        <v>43800</v>
      </c>
      <c r="AL23" s="7">
        <f>AL13</f>
        <v>43831</v>
      </c>
      <c r="AM23" s="7">
        <f t="shared" si="2"/>
        <v>43862</v>
      </c>
      <c r="AN23" s="7">
        <f t="shared" si="2"/>
        <v>43891</v>
      </c>
      <c r="AO23" s="7">
        <f t="shared" si="2"/>
        <v>43922</v>
      </c>
      <c r="AP23" s="7">
        <f t="shared" si="2"/>
        <v>43952</v>
      </c>
      <c r="AQ23" s="7">
        <f t="shared" si="2"/>
        <v>43983</v>
      </c>
      <c r="AR23" s="7">
        <f t="shared" si="2"/>
        <v>44013</v>
      </c>
      <c r="AS23" s="7">
        <f t="shared" si="2"/>
        <v>44044</v>
      </c>
      <c r="AT23" s="7">
        <f t="shared" si="2"/>
        <v>44075</v>
      </c>
      <c r="AU23" s="7">
        <f t="shared" si="2"/>
        <v>44105</v>
      </c>
      <c r="AV23" s="7">
        <f t="shared" si="2"/>
        <v>44136</v>
      </c>
      <c r="AW23" s="7">
        <f t="shared" si="2"/>
        <v>44166</v>
      </c>
      <c r="AX23" s="7">
        <f t="shared" si="2"/>
        <v>44197</v>
      </c>
      <c r="AY23" s="7">
        <f t="shared" si="2"/>
        <v>44228</v>
      </c>
      <c r="AZ23" s="39">
        <f t="shared" si="2"/>
        <v>44256</v>
      </c>
      <c r="BA23" s="39">
        <f aca="true" t="shared" si="3" ref="BA23:BH23">BA13</f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</row>
    <row r="24" spans="1:60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</row>
    <row r="25" spans="1:60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</row>
    <row r="26" spans="1:60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</row>
    <row r="27" spans="1:60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</row>
    <row r="28" spans="1:60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</row>
    <row r="29" spans="1:60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>SUM(BG24:BG28)</f>
        <v>68167</v>
      </c>
      <c r="BH29" s="47">
        <f>SUM(BH24:BH28)</f>
        <v>68627</v>
      </c>
    </row>
    <row r="30" ht="12.75" customHeight="1"/>
    <row r="31" spans="1:50" ht="17.25" customHeight="1">
      <c r="A31" s="72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48"/>
      <c r="AT31" s="48"/>
      <c r="AU31" s="48"/>
      <c r="AV31" s="48"/>
      <c r="AW31" s="48"/>
      <c r="AX31" s="48"/>
    </row>
    <row r="32" spans="1:44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3" t="s">
        <v>61</v>
      </c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52"/>
      <c r="AS34" s="33"/>
      <c r="AT34" s="33"/>
    </row>
    <row r="35" spans="1:46" ht="18.75" customHeight="1">
      <c r="A35" s="53" t="s">
        <v>62</v>
      </c>
      <c r="B35" s="85" t="s">
        <v>63</v>
      </c>
      <c r="C35" s="8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6" t="s">
        <v>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0" t="s">
        <v>65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0" t="s">
        <v>67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0" t="s">
        <v>69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 t="s">
        <v>71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52"/>
      <c r="AS39" s="33"/>
      <c r="AT39" s="33"/>
    </row>
    <row r="40" spans="1:46" ht="18.75" customHeight="1" thickBot="1">
      <c r="A40" s="59" t="s">
        <v>72</v>
      </c>
      <c r="B40" s="76" t="s">
        <v>73</v>
      </c>
      <c r="C40" s="7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6" t="s">
        <v>73</v>
      </c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P2:AZ2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A74"/>
  <sheetViews>
    <sheetView view="pageBreakPreview" zoomScale="85" zoomScaleSheetLayoutView="85" zoomScalePageLayoutView="0" workbookViewId="0" topLeftCell="AK1">
      <selection activeCell="AX1" sqref="AX1:AX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2" width="13.57421875" style="1" customWidth="1"/>
    <col min="53" max="54" width="15.7109375" style="1" customWidth="1"/>
    <col min="55" max="55" width="10.28125" style="1" customWidth="1"/>
    <col min="56" max="56" width="30.421875" style="1" customWidth="1"/>
    <col min="57" max="57" width="10.28125" style="1" customWidth="1"/>
    <col min="58" max="58" width="15.8515625" style="1" customWidth="1"/>
    <col min="59" max="61" width="10.28125" style="1" customWidth="1"/>
    <col min="62" max="62" width="12.421875" style="1" customWidth="1"/>
    <col min="63" max="63" width="12.00390625" style="1" customWidth="1"/>
    <col min="64" max="64" width="12.421875" style="1" customWidth="1"/>
    <col min="65" max="65" width="15.8515625" style="1" customWidth="1"/>
    <col min="66" max="66" width="55.421875" style="1" customWidth="1"/>
    <col min="67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2" t="s">
        <v>78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6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D7" s="3"/>
    </row>
    <row r="8" spans="1:56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D8" s="3"/>
    </row>
    <row r="9" spans="1:56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D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9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</row>
    <row r="14" spans="1:49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</row>
    <row r="15" spans="1:49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</row>
    <row r="16" spans="1:49" ht="16.5" customHeight="1" thickBot="1">
      <c r="A16" s="9" t="s">
        <v>86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1.9101116425166664</v>
      </c>
      <c r="S16" s="96">
        <v>0</v>
      </c>
      <c r="T16" s="96">
        <v>0</v>
      </c>
      <c r="U16" s="96">
        <v>0</v>
      </c>
      <c r="V16" s="96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</row>
    <row r="17" spans="1:49" ht="16.5" customHeight="1" thickBot="1">
      <c r="A17" s="9" t="s">
        <v>87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</row>
    <row r="18" spans="1:49" ht="16.5" customHeight="1" thickBot="1">
      <c r="A18" s="9" t="s">
        <v>88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</row>
    <row r="19" spans="1:49" ht="16.5" customHeight="1" thickBot="1">
      <c r="A19" s="9" t="s">
        <v>90</v>
      </c>
      <c r="B19" s="96">
        <v>0</v>
      </c>
      <c r="C19" s="96">
        <v>0</v>
      </c>
      <c r="D19" s="96">
        <v>0</v>
      </c>
      <c r="E19" s="96">
        <v>0</v>
      </c>
      <c r="F19" s="96">
        <v>632.8385921110832</v>
      </c>
      <c r="G19" s="96">
        <v>582.6908360742935</v>
      </c>
      <c r="H19" s="96">
        <v>527.8227811258066</v>
      </c>
      <c r="I19" s="96">
        <v>311.86843028527096</v>
      </c>
      <c r="J19" s="96">
        <v>342.74667777877744</v>
      </c>
      <c r="K19" s="96">
        <v>734.9814134331799</v>
      </c>
      <c r="L19" s="96">
        <v>818.5516160368547</v>
      </c>
      <c r="M19" s="96">
        <v>1041.52574483174</v>
      </c>
      <c r="N19" s="96">
        <v>1791.5121496599</v>
      </c>
      <c r="O19" s="96">
        <v>2254.88359003901</v>
      </c>
      <c r="P19" s="96">
        <v>1541.3824032369498</v>
      </c>
      <c r="Q19" s="96">
        <v>1292.1569515944095</v>
      </c>
      <c r="R19" s="96">
        <v>947.0841937130067</v>
      </c>
      <c r="S19" s="96">
        <v>941.0927690761388</v>
      </c>
      <c r="T19" s="96">
        <v>2561.7023126261934</v>
      </c>
      <c r="U19" s="96">
        <v>7625.14449192181</v>
      </c>
      <c r="V19" s="96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</row>
    <row r="20" spans="1:49" ht="16.5" customHeight="1" thickBot="1">
      <c r="A20" s="9" t="s">
        <v>91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/>
      <c r="V20" s="97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</row>
    <row r="21" spans="1:49" ht="16.5" customHeight="1" thickBot="1">
      <c r="A21" s="9" t="s">
        <v>92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/>
      <c r="V21" s="97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</row>
    <row r="22" spans="1:49" ht="16.5" customHeight="1" thickBot="1">
      <c r="A22" s="9" t="s">
        <v>93</v>
      </c>
      <c r="B22" s="97">
        <v>0</v>
      </c>
      <c r="C22" s="97">
        <v>0</v>
      </c>
      <c r="D22" s="97">
        <v>0</v>
      </c>
      <c r="E22" s="97">
        <v>0</v>
      </c>
      <c r="F22" s="97">
        <v>632.8385921110832</v>
      </c>
      <c r="G22" s="97">
        <v>582.6908360742935</v>
      </c>
      <c r="H22" s="97">
        <v>527.8227811258066</v>
      </c>
      <c r="I22" s="97">
        <v>311.86843028527096</v>
      </c>
      <c r="J22" s="97">
        <v>342.74667777877744</v>
      </c>
      <c r="K22" s="97">
        <v>734.9814134331799</v>
      </c>
      <c r="L22" s="97">
        <v>818.5516160368547</v>
      </c>
      <c r="M22" s="97">
        <v>1041.52574483174</v>
      </c>
      <c r="N22" s="97">
        <v>1791.5121496599</v>
      </c>
      <c r="O22" s="97">
        <v>2254.88359003901</v>
      </c>
      <c r="P22" s="97">
        <v>1541.3824032369498</v>
      </c>
      <c r="Q22" s="97">
        <v>1292.1569515944095</v>
      </c>
      <c r="R22" s="97">
        <v>947.0841937130067</v>
      </c>
      <c r="S22" s="97">
        <v>941.0927690761388</v>
      </c>
      <c r="T22" s="97">
        <v>2561.7023126261934</v>
      </c>
      <c r="U22" s="97"/>
      <c r="V22" s="97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</row>
    <row r="23" spans="1:49" ht="16.5" customHeight="1" thickBot="1">
      <c r="A23" s="68" t="s">
        <v>94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/>
      <c r="V23" s="98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</row>
    <row r="24" spans="1:49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>+SUM(AS14:AS23)</f>
        <v>8657.923424861336</v>
      </c>
      <c r="AT24" s="16">
        <f>+SUM(AT14:AT23)</f>
        <v>8484.63198486</v>
      </c>
      <c r="AU24" s="16">
        <f>+SUM(AU14:AU23)</f>
        <v>6805.77257306</v>
      </c>
      <c r="AV24" s="16">
        <f>+SUM(AV14:AV23)</f>
        <v>6930.807693661999</v>
      </c>
      <c r="AW24" s="16">
        <f>+SUM(AW14:AW23)</f>
        <v>7799.506881567741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49" ht="26.25" customHeight="1" thickBot="1">
      <c r="A28" s="6" t="s">
        <v>8</v>
      </c>
      <c r="B28" s="7">
        <f aca="true" t="shared" si="1" ref="B28:AR28">B13</f>
        <v>43070</v>
      </c>
      <c r="C28" s="7">
        <f t="shared" si="1"/>
        <v>43101</v>
      </c>
      <c r="D28" s="7">
        <f t="shared" si="1"/>
        <v>43132</v>
      </c>
      <c r="E28" s="7">
        <f t="shared" si="1"/>
        <v>43160</v>
      </c>
      <c r="F28" s="7">
        <f t="shared" si="1"/>
        <v>43191</v>
      </c>
      <c r="G28" s="7">
        <f t="shared" si="1"/>
        <v>43221</v>
      </c>
      <c r="H28" s="7">
        <f t="shared" si="1"/>
        <v>43252</v>
      </c>
      <c r="I28" s="7">
        <f t="shared" si="1"/>
        <v>43282</v>
      </c>
      <c r="J28" s="7">
        <f t="shared" si="1"/>
        <v>43313</v>
      </c>
      <c r="K28" s="7">
        <f t="shared" si="1"/>
        <v>43344</v>
      </c>
      <c r="L28" s="7">
        <f t="shared" si="1"/>
        <v>43374</v>
      </c>
      <c r="M28" s="7">
        <f t="shared" si="1"/>
        <v>43405</v>
      </c>
      <c r="N28" s="7">
        <f t="shared" si="1"/>
        <v>43435</v>
      </c>
      <c r="O28" s="7">
        <f t="shared" si="1"/>
        <v>43466</v>
      </c>
      <c r="P28" s="7">
        <f t="shared" si="1"/>
        <v>43497</v>
      </c>
      <c r="Q28" s="7">
        <f t="shared" si="1"/>
        <v>43525</v>
      </c>
      <c r="R28" s="7">
        <f t="shared" si="1"/>
        <v>43556</v>
      </c>
      <c r="S28" s="7">
        <f t="shared" si="1"/>
        <v>43586</v>
      </c>
      <c r="T28" s="7">
        <f t="shared" si="1"/>
        <v>43617</v>
      </c>
      <c r="U28" s="7">
        <f t="shared" si="1"/>
        <v>43647</v>
      </c>
      <c r="V28" s="7">
        <f t="shared" si="1"/>
        <v>43678</v>
      </c>
      <c r="W28" s="7">
        <f t="shared" si="1"/>
        <v>43709</v>
      </c>
      <c r="X28" s="7">
        <f t="shared" si="1"/>
        <v>43739</v>
      </c>
      <c r="Y28" s="7">
        <f t="shared" si="1"/>
        <v>43770</v>
      </c>
      <c r="Z28" s="7">
        <f t="shared" si="1"/>
        <v>43800</v>
      </c>
      <c r="AA28" s="7">
        <f t="shared" si="1"/>
        <v>43831</v>
      </c>
      <c r="AB28" s="7">
        <f t="shared" si="1"/>
        <v>43862</v>
      </c>
      <c r="AC28" s="7">
        <f t="shared" si="1"/>
        <v>43891</v>
      </c>
      <c r="AD28" s="7">
        <f t="shared" si="1"/>
        <v>43922</v>
      </c>
      <c r="AE28" s="7">
        <f t="shared" si="1"/>
        <v>43952</v>
      </c>
      <c r="AF28" s="7">
        <f t="shared" si="1"/>
        <v>43983</v>
      </c>
      <c r="AG28" s="7">
        <f t="shared" si="1"/>
        <v>44013</v>
      </c>
      <c r="AH28" s="7">
        <f t="shared" si="1"/>
        <v>44044</v>
      </c>
      <c r="AI28" s="7">
        <f t="shared" si="1"/>
        <v>44075</v>
      </c>
      <c r="AJ28" s="7">
        <f t="shared" si="1"/>
        <v>44105</v>
      </c>
      <c r="AK28" s="7">
        <f t="shared" si="1"/>
        <v>44136</v>
      </c>
      <c r="AL28" s="7">
        <f t="shared" si="1"/>
        <v>44166</v>
      </c>
      <c r="AM28" s="7">
        <f t="shared" si="1"/>
        <v>44197</v>
      </c>
      <c r="AN28" s="7">
        <f t="shared" si="1"/>
        <v>44228</v>
      </c>
      <c r="AO28" s="39">
        <f t="shared" si="1"/>
        <v>44256</v>
      </c>
      <c r="AP28" s="39">
        <f t="shared" si="1"/>
        <v>44287</v>
      </c>
      <c r="AQ28" s="39">
        <f t="shared" si="1"/>
        <v>44317</v>
      </c>
      <c r="AR28" s="39">
        <f t="shared" si="1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</row>
    <row r="29" spans="1:49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</row>
    <row r="30" spans="1:49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</row>
    <row r="31" spans="1:49" ht="16.5" customHeight="1" thickBot="1">
      <c r="A31" s="9" t="s">
        <v>86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10</v>
      </c>
      <c r="O31" s="96">
        <v>12</v>
      </c>
      <c r="P31" s="96">
        <v>13</v>
      </c>
      <c r="Q31" s="96">
        <v>18</v>
      </c>
      <c r="R31" s="96">
        <v>29</v>
      </c>
      <c r="S31" s="96">
        <v>44</v>
      </c>
      <c r="T31" s="96">
        <v>56</v>
      </c>
      <c r="U31" s="96">
        <v>70</v>
      </c>
      <c r="V31" s="96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</row>
    <row r="32" spans="1:49" ht="16.5" customHeight="1" thickBot="1">
      <c r="A32" s="9" t="s">
        <v>87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</row>
    <row r="33" spans="1:49" ht="18" customHeight="1" thickBot="1">
      <c r="A33" s="9" t="s">
        <v>88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</row>
    <row r="34" spans="1:49" ht="12.75" customHeight="1" thickBot="1">
      <c r="A34" s="9" t="s">
        <v>90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14</v>
      </c>
      <c r="O34" s="96">
        <v>14</v>
      </c>
      <c r="P34" s="96">
        <v>15</v>
      </c>
      <c r="Q34" s="96">
        <v>15</v>
      </c>
      <c r="R34" s="96">
        <v>16</v>
      </c>
      <c r="S34" s="96">
        <v>16</v>
      </c>
      <c r="T34" s="96">
        <v>16</v>
      </c>
      <c r="U34" s="96">
        <v>18</v>
      </c>
      <c r="V34" s="96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</row>
    <row r="35" spans="1:49" ht="17.25" customHeight="1" thickBot="1">
      <c r="A35" s="9" t="s">
        <v>91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</row>
    <row r="36" spans="1:49" ht="19.5" customHeight="1" thickBot="1">
      <c r="A36" s="9" t="s">
        <v>92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</row>
    <row r="37" spans="1:49" ht="16.5" customHeight="1" thickBot="1">
      <c r="A37" s="9" t="s">
        <v>93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</row>
    <row r="38" spans="1:49" ht="40.5" customHeight="1" thickBot="1">
      <c r="A38" s="68" t="s">
        <v>94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</row>
    <row r="39" spans="1:49" ht="18.75" customHeight="1" thickBot="1">
      <c r="A39" s="13" t="s">
        <v>0</v>
      </c>
      <c r="B39" s="46">
        <f>SUM(B29:B38)</f>
        <v>51</v>
      </c>
      <c r="C39" s="46">
        <f aca="true" t="shared" si="2" ref="C39:AR39">SUM(C29:C38)</f>
        <v>172</v>
      </c>
      <c r="D39" s="46">
        <f t="shared" si="2"/>
        <v>559</v>
      </c>
      <c r="E39" s="46">
        <f t="shared" si="2"/>
        <v>1118</v>
      </c>
      <c r="F39" s="46">
        <f t="shared" si="2"/>
        <v>1751</v>
      </c>
      <c r="G39" s="46">
        <f t="shared" si="2"/>
        <v>2736</v>
      </c>
      <c r="H39" s="46">
        <f t="shared" si="2"/>
        <v>3910</v>
      </c>
      <c r="I39" s="46">
        <f t="shared" si="2"/>
        <v>5125</v>
      </c>
      <c r="J39" s="46">
        <f t="shared" si="2"/>
        <v>7111</v>
      </c>
      <c r="K39" s="46">
        <f t="shared" si="2"/>
        <v>9913</v>
      </c>
      <c r="L39" s="46">
        <f t="shared" si="2"/>
        <v>13554</v>
      </c>
      <c r="M39" s="46">
        <f t="shared" si="2"/>
        <v>18391</v>
      </c>
      <c r="N39" s="46">
        <f t="shared" si="2"/>
        <v>21526</v>
      </c>
      <c r="O39" s="46">
        <f t="shared" si="2"/>
        <v>23988</v>
      </c>
      <c r="P39" s="46">
        <f t="shared" si="2"/>
        <v>27027</v>
      </c>
      <c r="Q39" s="46">
        <f t="shared" si="2"/>
        <v>31741</v>
      </c>
      <c r="R39" s="46">
        <f t="shared" si="2"/>
        <v>35802</v>
      </c>
      <c r="S39" s="46">
        <f t="shared" si="2"/>
        <v>40901</v>
      </c>
      <c r="T39" s="46">
        <f t="shared" si="2"/>
        <v>46988</v>
      </c>
      <c r="U39" s="46">
        <f t="shared" si="2"/>
        <v>54133</v>
      </c>
      <c r="V39" s="46">
        <f t="shared" si="2"/>
        <v>61949</v>
      </c>
      <c r="W39" s="46">
        <f t="shared" si="2"/>
        <v>69931</v>
      </c>
      <c r="X39" s="46">
        <f t="shared" si="2"/>
        <v>77642</v>
      </c>
      <c r="Y39" s="46">
        <f t="shared" si="2"/>
        <v>84385</v>
      </c>
      <c r="Z39" s="46">
        <f t="shared" si="2"/>
        <v>87423</v>
      </c>
      <c r="AA39" s="46">
        <f t="shared" si="2"/>
        <v>85873</v>
      </c>
      <c r="AB39" s="46">
        <f t="shared" si="2"/>
        <v>89167</v>
      </c>
      <c r="AC39" s="46">
        <f t="shared" si="2"/>
        <v>94671</v>
      </c>
      <c r="AD39" s="46">
        <f t="shared" si="2"/>
        <v>96170</v>
      </c>
      <c r="AE39" s="46">
        <f t="shared" si="2"/>
        <v>96190</v>
      </c>
      <c r="AF39" s="46">
        <f t="shared" si="2"/>
        <v>96572</v>
      </c>
      <c r="AG39" s="46">
        <f t="shared" si="2"/>
        <v>97059</v>
      </c>
      <c r="AH39" s="46">
        <f t="shared" si="2"/>
        <v>98461</v>
      </c>
      <c r="AI39" s="46">
        <f t="shared" si="2"/>
        <v>101722</v>
      </c>
      <c r="AJ39" s="46">
        <f t="shared" si="2"/>
        <v>105676</v>
      </c>
      <c r="AK39" s="46">
        <f t="shared" si="2"/>
        <v>109863</v>
      </c>
      <c r="AL39" s="46">
        <f t="shared" si="2"/>
        <v>115921</v>
      </c>
      <c r="AM39" s="46">
        <f t="shared" si="2"/>
        <v>120173</v>
      </c>
      <c r="AN39" s="46">
        <f t="shared" si="2"/>
        <v>123784</v>
      </c>
      <c r="AO39" s="46">
        <f t="shared" si="2"/>
        <v>126712</v>
      </c>
      <c r="AP39" s="46">
        <f t="shared" si="2"/>
        <v>129201</v>
      </c>
      <c r="AQ39" s="46">
        <f t="shared" si="2"/>
        <v>132084</v>
      </c>
      <c r="AR39" s="46">
        <f t="shared" si="2"/>
        <v>135173</v>
      </c>
      <c r="AS39" s="16">
        <f>+SUM(AS29:AS38)</f>
        <v>137810</v>
      </c>
      <c r="AT39" s="16">
        <f>+SUM(AT29:AT38)</f>
        <v>139595</v>
      </c>
      <c r="AU39" s="16">
        <f>+SUM(AU29:AU38)</f>
        <v>142684</v>
      </c>
      <c r="AV39" s="16">
        <f>+SUM(AV29:AV38)</f>
        <v>146925</v>
      </c>
      <c r="AW39" s="16">
        <f>+SUM(AW29:AW38)</f>
        <v>150945</v>
      </c>
    </row>
    <row r="40" spans="45:46" ht="18.75" customHeight="1">
      <c r="AS40" s="33"/>
      <c r="AT40" s="33"/>
    </row>
    <row r="41" spans="1:46" ht="34.5" customHeight="1">
      <c r="A41" s="72" t="s">
        <v>60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33"/>
      <c r="AT41" s="33"/>
    </row>
    <row r="42" spans="1:44" ht="188.2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8" t="s">
        <v>61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90"/>
      <c r="AR44" s="52"/>
    </row>
    <row r="45" spans="1:44" ht="12.75">
      <c r="A45" s="53" t="s">
        <v>62</v>
      </c>
      <c r="B45" s="91" t="s">
        <v>63</v>
      </c>
      <c r="C45" s="92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3" t="s">
        <v>63</v>
      </c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52"/>
    </row>
    <row r="46" spans="1:44" ht="12.75">
      <c r="A46" s="56" t="s">
        <v>64</v>
      </c>
      <c r="B46" s="79" t="s">
        <v>65</v>
      </c>
      <c r="C46" s="7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0" t="s">
        <v>65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52"/>
    </row>
    <row r="47" spans="1:44" ht="12.75">
      <c r="A47" s="56" t="s">
        <v>66</v>
      </c>
      <c r="B47" s="79" t="s">
        <v>67</v>
      </c>
      <c r="C47" s="79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0" t="s">
        <v>67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52"/>
    </row>
    <row r="48" spans="1:44" ht="12.75">
      <c r="A48" s="56" t="s">
        <v>68</v>
      </c>
      <c r="B48" s="79" t="s">
        <v>69</v>
      </c>
      <c r="C48" s="79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0" t="s">
        <v>69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1"/>
      <c r="AR48" s="52"/>
    </row>
    <row r="49" spans="1:44" ht="12.75">
      <c r="A49" s="58" t="s">
        <v>70</v>
      </c>
      <c r="B49" s="79" t="s">
        <v>71</v>
      </c>
      <c r="C49" s="79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0" t="s">
        <v>71</v>
      </c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1"/>
      <c r="AR49" s="52"/>
    </row>
    <row r="50" spans="1:44" ht="13.5" thickBot="1">
      <c r="A50" s="59" t="s">
        <v>72</v>
      </c>
      <c r="B50" s="76" t="s">
        <v>73</v>
      </c>
      <c r="C50" s="7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76" t="s">
        <v>73</v>
      </c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78" t="s">
        <v>74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B16:B18"/>
    <mergeCell ref="C16:C18"/>
    <mergeCell ref="D16:D18"/>
    <mergeCell ref="E16:E18"/>
    <mergeCell ref="F16:F18"/>
    <mergeCell ref="G16:G18"/>
    <mergeCell ref="O16:O18"/>
    <mergeCell ref="N16:N18"/>
    <mergeCell ref="M16:M18"/>
    <mergeCell ref="I16:I18"/>
    <mergeCell ref="J16:J18"/>
    <mergeCell ref="K16:K18"/>
    <mergeCell ref="L16:L1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B34:B38"/>
    <mergeCell ref="C34:C38"/>
    <mergeCell ref="D34:D38"/>
    <mergeCell ref="E34:E38"/>
    <mergeCell ref="F34:F38"/>
    <mergeCell ref="G34:G38"/>
    <mergeCell ref="R34:R38"/>
    <mergeCell ref="Q34:Q38"/>
    <mergeCell ref="P34:P38"/>
    <mergeCell ref="O34:O38"/>
    <mergeCell ref="N34:N38"/>
    <mergeCell ref="M34:M38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E31:E33"/>
    <mergeCell ref="F31:F33"/>
    <mergeCell ref="G31:G33"/>
    <mergeCell ref="H31:H33"/>
    <mergeCell ref="I31:I33"/>
    <mergeCell ref="J31:J33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</mergeCells>
  <printOptions/>
  <pageMargins left="0.7" right="0.7" top="0.75" bottom="0.75" header="0.3" footer="0.3"/>
  <pageSetup fitToHeight="1" fitToWidth="1" horizontalDpi="600" verticalDpi="600" orientation="portrait" scale="31" r:id="rId2"/>
  <colBreaks count="1" manualBreakCount="1">
    <brk id="44" max="7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A64"/>
  <sheetViews>
    <sheetView tabSelected="1" view="pageBreakPreview" zoomScaleSheetLayoutView="100" workbookViewId="0" topLeftCell="AN1">
      <selection activeCell="AX1" sqref="AX1:AX1638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52" width="13.57421875" style="1" customWidth="1"/>
    <col min="53" max="54" width="15.7109375" style="1" customWidth="1"/>
    <col min="55" max="55" width="10.28125" style="1" customWidth="1"/>
    <col min="56" max="56" width="30.421875" style="1" customWidth="1"/>
    <col min="57" max="57" width="10.28125" style="1" customWidth="1"/>
    <col min="58" max="58" width="15.8515625" style="1" customWidth="1"/>
    <col min="59" max="61" width="10.28125" style="1" customWidth="1"/>
    <col min="62" max="62" width="12.421875" style="1" customWidth="1"/>
    <col min="63" max="63" width="12.00390625" style="1" customWidth="1"/>
    <col min="64" max="64" width="12.421875" style="1" customWidth="1"/>
    <col min="65" max="65" width="15.8515625" style="1" customWidth="1"/>
    <col min="66" max="66" width="55.421875" style="1" customWidth="1"/>
    <col min="67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2" t="s">
        <v>81</v>
      </c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95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6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D7" s="3"/>
    </row>
    <row r="8" spans="1:56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D8" s="3"/>
    </row>
    <row r="9" spans="1:56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D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9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</row>
    <row r="14" spans="1:49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</row>
    <row r="15" spans="1:49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</row>
    <row r="16" spans="1:49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</row>
    <row r="17" spans="1:49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</row>
    <row r="18" spans="1:49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</row>
    <row r="19" spans="1:49" ht="18" customHeight="1" thickBot="1">
      <c r="A19" s="38" t="s">
        <v>9</v>
      </c>
      <c r="B19" s="16">
        <f aca="true" t="shared" si="0" ref="B19:AW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49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</row>
    <row r="24" spans="1:49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</row>
    <row r="25" spans="1:49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</row>
    <row r="26" spans="1:49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</row>
    <row r="27" spans="1:49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</row>
    <row r="28" spans="1:49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</row>
    <row r="29" spans="1:49" ht="18" customHeight="1" thickBot="1">
      <c r="A29" s="13" t="s">
        <v>0</v>
      </c>
      <c r="B29" s="46">
        <f aca="true" t="shared" si="2" ref="B29:AW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12325</v>
      </c>
      <c r="AI29" s="46">
        <f t="shared" si="2"/>
        <v>12327</v>
      </c>
      <c r="AJ29" s="46">
        <f t="shared" si="2"/>
        <v>12328</v>
      </c>
      <c r="AK29" s="46">
        <f t="shared" si="2"/>
        <v>12333</v>
      </c>
      <c r="AL29" s="46">
        <f t="shared" si="2"/>
        <v>12333</v>
      </c>
      <c r="AM29" s="46">
        <f t="shared" si="2"/>
        <v>12237</v>
      </c>
      <c r="AN29" s="46">
        <f t="shared" si="2"/>
        <v>12227</v>
      </c>
      <c r="AO29" s="47">
        <f t="shared" si="2"/>
        <v>12215</v>
      </c>
      <c r="AP29" s="47">
        <f t="shared" si="2"/>
        <v>12214</v>
      </c>
      <c r="AQ29" s="47">
        <f t="shared" si="2"/>
        <v>12191</v>
      </c>
      <c r="AR29" s="47">
        <f t="shared" si="2"/>
        <v>12895</v>
      </c>
      <c r="AS29" s="47">
        <f t="shared" si="2"/>
        <v>12895</v>
      </c>
      <c r="AT29" s="47">
        <f t="shared" si="2"/>
        <v>12895</v>
      </c>
      <c r="AU29" s="47">
        <f t="shared" si="2"/>
        <v>12895</v>
      </c>
      <c r="AV29" s="47">
        <f t="shared" si="2"/>
        <v>12895</v>
      </c>
      <c r="AW29" s="47">
        <f t="shared" si="2"/>
        <v>12895</v>
      </c>
    </row>
    <row r="30" ht="12.75" customHeight="1"/>
    <row r="31" spans="1:49" ht="17.25" customHeight="1">
      <c r="A31" s="72" t="s">
        <v>60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48"/>
      <c r="AT31" s="48"/>
      <c r="AU31" s="48"/>
      <c r="AV31" s="48"/>
      <c r="AW31" s="48"/>
    </row>
    <row r="32" spans="1:44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3" t="s">
        <v>61</v>
      </c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52"/>
      <c r="AS34" s="33"/>
      <c r="AT34" s="33"/>
    </row>
    <row r="35" spans="1:46" ht="18.75" customHeight="1">
      <c r="A35" s="53" t="s">
        <v>62</v>
      </c>
      <c r="B35" s="85" t="s">
        <v>63</v>
      </c>
      <c r="C35" s="8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6" t="s">
        <v>63</v>
      </c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7"/>
      <c r="AR35" s="52"/>
      <c r="AS35" s="33"/>
      <c r="AT35" s="33"/>
    </row>
    <row r="36" spans="1:46" ht="18.75" customHeight="1">
      <c r="A36" s="56" t="s">
        <v>64</v>
      </c>
      <c r="B36" s="79" t="s">
        <v>65</v>
      </c>
      <c r="C36" s="7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0" t="s">
        <v>65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1"/>
      <c r="AR36" s="52"/>
      <c r="AS36" s="33"/>
      <c r="AT36" s="33"/>
    </row>
    <row r="37" spans="1:46" ht="18.75" customHeight="1">
      <c r="A37" s="56" t="s">
        <v>66</v>
      </c>
      <c r="B37" s="79" t="s">
        <v>67</v>
      </c>
      <c r="C37" s="7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0" t="s">
        <v>67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1"/>
      <c r="AR37" s="52"/>
      <c r="AS37" s="33"/>
      <c r="AT37" s="33"/>
    </row>
    <row r="38" spans="1:46" ht="18.75" customHeight="1">
      <c r="A38" s="56" t="s">
        <v>68</v>
      </c>
      <c r="B38" s="79" t="s">
        <v>69</v>
      </c>
      <c r="C38" s="7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0" t="s">
        <v>69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1"/>
      <c r="AR38" s="52"/>
      <c r="AS38" s="33"/>
      <c r="AT38" s="33"/>
    </row>
    <row r="39" spans="1:46" ht="18.75" customHeight="1">
      <c r="A39" s="58" t="s">
        <v>70</v>
      </c>
      <c r="B39" s="79" t="s">
        <v>71</v>
      </c>
      <c r="C39" s="7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 t="s">
        <v>71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1"/>
      <c r="AR39" s="52"/>
      <c r="AS39" s="33"/>
      <c r="AT39" s="33"/>
    </row>
    <row r="40" spans="1:46" ht="18.75" customHeight="1" thickBot="1">
      <c r="A40" s="59" t="s">
        <v>72</v>
      </c>
      <c r="B40" s="76" t="s">
        <v>73</v>
      </c>
      <c r="C40" s="7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6" t="s">
        <v>73</v>
      </c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F3:AP3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1" r:id="rId2"/>
  <ignoredErrors>
    <ignoredError sqref="AS29:AW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2022-02-03T19:04:38Z</cp:lastPrinted>
  <dcterms:created xsi:type="dcterms:W3CDTF">2011-02-03T13:38:24Z</dcterms:created>
  <dcterms:modified xsi:type="dcterms:W3CDTF">2022-02-03T19:06:41Z</dcterms:modified>
  <cp:category/>
  <cp:version/>
  <cp:contentType/>
  <cp:contentStatus/>
</cp:coreProperties>
</file>